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105" windowWidth="11415" windowHeight="5655" activeTab="0"/>
  </bookViews>
  <sheets>
    <sheet name="menu" sheetId="1" r:id="rId1"/>
    <sheet name="data" sheetId="2" r:id="rId2"/>
    <sheet name="rapot" sheetId="3" r:id="rId3"/>
    <sheet name="grafik" sheetId="4" r:id="rId4"/>
  </sheets>
  <definedNames>
    <definedName name="SISWA">'data'!$A$9:$N$13</definedName>
  </definedNames>
  <calcPr fullCalcOnLoad="1"/>
</workbook>
</file>

<file path=xl/sharedStrings.xml><?xml version="1.0" encoding="utf-8"?>
<sst xmlns="http://schemas.openxmlformats.org/spreadsheetml/2006/main" count="75" uniqueCount="59">
  <si>
    <t>NAMA SISWA</t>
  </si>
  <si>
    <t>SMP NEGERI 1 KOTA SERANG</t>
  </si>
  <si>
    <t>Jumlah</t>
  </si>
  <si>
    <t>KELAS</t>
  </si>
  <si>
    <t>IPS</t>
  </si>
  <si>
    <t>IPA</t>
  </si>
  <si>
    <t>7A</t>
  </si>
  <si>
    <t>NO</t>
  </si>
  <si>
    <t>KKM</t>
  </si>
  <si>
    <t>Bahasa Indonesia</t>
  </si>
  <si>
    <t>MATA PELAJARAN</t>
  </si>
  <si>
    <t>PKn</t>
  </si>
  <si>
    <t>Agama</t>
  </si>
  <si>
    <t>Indonesia</t>
  </si>
  <si>
    <t>Inggris</t>
  </si>
  <si>
    <t>Math</t>
  </si>
  <si>
    <t>Senbud</t>
  </si>
  <si>
    <t>ACHMAD FACHRAN RAFLY</t>
  </si>
  <si>
    <t>AIZZI SYAHNEZA ARI</t>
  </si>
  <si>
    <t>ALYA MAULIDYA JUNITA</t>
  </si>
  <si>
    <t>ANNISYA AULIA FITRI</t>
  </si>
  <si>
    <t>BAGUS ANUGRAH</t>
  </si>
  <si>
    <t>7B</t>
  </si>
  <si>
    <t>MID SEMESTER GENAP</t>
  </si>
  <si>
    <t>NILAI</t>
  </si>
  <si>
    <t>CATATAN</t>
  </si>
  <si>
    <t>JUMLAH</t>
  </si>
  <si>
    <t>RATA-RATA</t>
  </si>
  <si>
    <t>Pendidikan Agama</t>
  </si>
  <si>
    <t>Bahas Inggris</t>
  </si>
  <si>
    <t>Matematika</t>
  </si>
  <si>
    <t>Seni Budaya</t>
  </si>
  <si>
    <t>Wali Kelas</t>
  </si>
  <si>
    <t>NIA KURNIAWATI</t>
  </si>
  <si>
    <t>NIP. 19640426 198903 2 006</t>
  </si>
  <si>
    <t>NILAI RATA-RATA</t>
  </si>
  <si>
    <t>NILAI TERTINGGI</t>
  </si>
  <si>
    <t>NILAI TERENDAH</t>
  </si>
  <si>
    <t>JUMLAH LULUS</t>
  </si>
  <si>
    <t>JUMLAH TIDAK LULUS</t>
  </si>
  <si>
    <t>LAPORAN HASIL BELAJAR</t>
  </si>
  <si>
    <t>DAFTAR NILAI MID SEMESTER GENAP</t>
  </si>
  <si>
    <t>Rata-Rata</t>
  </si>
  <si>
    <t>SMA NEGERI 1 KOTA SERANG</t>
  </si>
  <si>
    <t>INPUT DATA</t>
  </si>
  <si>
    <t>CETAK RAPOT</t>
  </si>
  <si>
    <t>GRAFIK</t>
  </si>
  <si>
    <t>TAHUN AJARAN 2016-2017</t>
  </si>
  <si>
    <t>TAHUN PELAJARAN 2016/2017</t>
  </si>
  <si>
    <t>TAHUN AJARAN 2016/2017</t>
  </si>
  <si>
    <t>Siti Daryanti, M. Kom.</t>
  </si>
  <si>
    <t>NIP. 19751106 201001 2 005</t>
  </si>
  <si>
    <t>Mengetahui,</t>
  </si>
  <si>
    <t>Orang Tua / Wali Murid</t>
  </si>
  <si>
    <t>.........................................</t>
  </si>
  <si>
    <t>(Tanda Tangan &amp; Nama Jelas)</t>
  </si>
  <si>
    <t>Serang, 21 Maret 2016</t>
  </si>
  <si>
    <t>Rank. Kelas</t>
  </si>
  <si>
    <t>CETAK RAPOT KELAS X</t>
  </si>
</sst>
</file>

<file path=xl/styles.xml><?xml version="1.0" encoding="utf-8"?>
<styleSheet xmlns="http://schemas.openxmlformats.org/spreadsheetml/2006/main">
  <numFmts count="2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\9\1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00"/>
    <numFmt numFmtId="182" formatCode="0.000000000"/>
  </numFmts>
  <fonts count="86">
    <font>
      <sz val="10"/>
      <color theme="1"/>
      <name val="Arial "/>
      <family val="2"/>
    </font>
    <font>
      <sz val="10"/>
      <color indexed="8"/>
      <name val="Arial 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.5"/>
      <name val="Arial "/>
      <family val="0"/>
    </font>
    <font>
      <sz val="8.5"/>
      <name val="Arial "/>
      <family val="0"/>
    </font>
    <font>
      <sz val="6"/>
      <name val="Arial"/>
      <family val="2"/>
    </font>
    <font>
      <sz val="8"/>
      <name val="Arial "/>
      <family val="0"/>
    </font>
    <font>
      <sz val="8"/>
      <name val="Arial"/>
      <family val="2"/>
    </font>
    <font>
      <b/>
      <sz val="8.5"/>
      <name val="Arial"/>
      <family val="2"/>
    </font>
    <font>
      <sz val="9"/>
      <name val="Arial "/>
      <family val="0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6"/>
      <name val="Arial "/>
      <family val="0"/>
    </font>
    <font>
      <sz val="10"/>
      <color indexed="9"/>
      <name val="Arial "/>
      <family val="2"/>
    </font>
    <font>
      <sz val="10"/>
      <color indexed="20"/>
      <name val="Arial "/>
      <family val="2"/>
    </font>
    <font>
      <b/>
      <sz val="10"/>
      <color indexed="52"/>
      <name val="Arial "/>
      <family val="2"/>
    </font>
    <font>
      <b/>
      <sz val="10"/>
      <color indexed="9"/>
      <name val="Arial "/>
      <family val="2"/>
    </font>
    <font>
      <i/>
      <sz val="10"/>
      <color indexed="23"/>
      <name val="Arial "/>
      <family val="2"/>
    </font>
    <font>
      <u val="single"/>
      <sz val="10"/>
      <color indexed="20"/>
      <name val="Arial "/>
      <family val="2"/>
    </font>
    <font>
      <sz val="10"/>
      <color indexed="17"/>
      <name val="Arial "/>
      <family val="2"/>
    </font>
    <font>
      <b/>
      <sz val="15"/>
      <color indexed="56"/>
      <name val="Arial "/>
      <family val="2"/>
    </font>
    <font>
      <b/>
      <sz val="13"/>
      <color indexed="56"/>
      <name val="Arial "/>
      <family val="2"/>
    </font>
    <font>
      <b/>
      <sz val="11"/>
      <color indexed="56"/>
      <name val="Arial "/>
      <family val="2"/>
    </font>
    <font>
      <u val="single"/>
      <sz val="10"/>
      <color indexed="12"/>
      <name val="Arial "/>
      <family val="2"/>
    </font>
    <font>
      <sz val="10"/>
      <color indexed="62"/>
      <name val="Arial "/>
      <family val="2"/>
    </font>
    <font>
      <sz val="10"/>
      <color indexed="52"/>
      <name val="Arial "/>
      <family val="2"/>
    </font>
    <font>
      <sz val="10"/>
      <color indexed="60"/>
      <name val="Arial "/>
      <family val="2"/>
    </font>
    <font>
      <b/>
      <sz val="10"/>
      <color indexed="63"/>
      <name val="Arial "/>
      <family val="2"/>
    </font>
    <font>
      <b/>
      <sz val="18"/>
      <color indexed="56"/>
      <name val="Cambria"/>
      <family val="2"/>
    </font>
    <font>
      <b/>
      <sz val="10"/>
      <color indexed="8"/>
      <name val="Arial "/>
      <family val="2"/>
    </font>
    <font>
      <sz val="10"/>
      <color indexed="10"/>
      <name val="Arial "/>
      <family val="2"/>
    </font>
    <font>
      <sz val="8.5"/>
      <color indexed="8"/>
      <name val="Arial "/>
      <family val="0"/>
    </font>
    <font>
      <sz val="8"/>
      <color indexed="8"/>
      <name val="Arial "/>
      <family val="2"/>
    </font>
    <font>
      <sz val="9"/>
      <color indexed="8"/>
      <name val="Arial "/>
      <family val="2"/>
    </font>
    <font>
      <sz val="9"/>
      <color indexed="8"/>
      <name val="Arial"/>
      <family val="2"/>
    </font>
    <font>
      <sz val="6"/>
      <color indexed="8"/>
      <name val="Arial "/>
      <family val="0"/>
    </font>
    <font>
      <sz val="10"/>
      <color indexed="8"/>
      <name val="Arial"/>
      <family val="2"/>
    </font>
    <font>
      <sz val="14"/>
      <color indexed="8"/>
      <name val="Arial "/>
      <family val="2"/>
    </font>
    <font>
      <u val="single"/>
      <sz val="14"/>
      <color indexed="8"/>
      <name val="BinnerD"/>
      <family val="2"/>
    </font>
    <font>
      <sz val="9.5"/>
      <color indexed="8"/>
      <name val="Arial"/>
      <family val="2"/>
    </font>
    <font>
      <u val="single"/>
      <sz val="10"/>
      <color indexed="8"/>
      <name val="Arial "/>
      <family val="2"/>
    </font>
    <font>
      <b/>
      <sz val="8.5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8"/>
      <color indexed="36"/>
      <name val="Bodoni MT Black"/>
      <family val="1"/>
    </font>
    <font>
      <u val="single"/>
      <sz val="18"/>
      <color indexed="12"/>
      <name val="Arial "/>
      <family val="2"/>
    </font>
    <font>
      <sz val="10"/>
      <color theme="0"/>
      <name val="Arial "/>
      <family val="2"/>
    </font>
    <font>
      <sz val="10"/>
      <color rgb="FF9C0006"/>
      <name val="Arial "/>
      <family val="2"/>
    </font>
    <font>
      <b/>
      <sz val="10"/>
      <color rgb="FFFA7D00"/>
      <name val="Arial "/>
      <family val="2"/>
    </font>
    <font>
      <b/>
      <sz val="10"/>
      <color theme="0"/>
      <name val="Arial "/>
      <family val="2"/>
    </font>
    <font>
      <i/>
      <sz val="10"/>
      <color rgb="FF7F7F7F"/>
      <name val="Arial "/>
      <family val="2"/>
    </font>
    <font>
      <u val="single"/>
      <sz val="10"/>
      <color theme="11"/>
      <name val="Arial "/>
      <family val="2"/>
    </font>
    <font>
      <sz val="10"/>
      <color rgb="FF006100"/>
      <name val="Arial "/>
      <family val="2"/>
    </font>
    <font>
      <b/>
      <sz val="15"/>
      <color theme="3"/>
      <name val="Arial "/>
      <family val="2"/>
    </font>
    <font>
      <b/>
      <sz val="13"/>
      <color theme="3"/>
      <name val="Arial "/>
      <family val="2"/>
    </font>
    <font>
      <b/>
      <sz val="11"/>
      <color theme="3"/>
      <name val="Arial "/>
      <family val="2"/>
    </font>
    <font>
      <u val="single"/>
      <sz val="10"/>
      <color theme="10"/>
      <name val="Arial "/>
      <family val="2"/>
    </font>
    <font>
      <sz val="10"/>
      <color rgb="FF3F3F76"/>
      <name val="Arial "/>
      <family val="2"/>
    </font>
    <font>
      <sz val="10"/>
      <color rgb="FFFA7D00"/>
      <name val="Arial "/>
      <family val="2"/>
    </font>
    <font>
      <sz val="10"/>
      <color rgb="FF9C6500"/>
      <name val="Arial "/>
      <family val="2"/>
    </font>
    <font>
      <b/>
      <sz val="10"/>
      <color rgb="FF3F3F3F"/>
      <name val="Arial "/>
      <family val="2"/>
    </font>
    <font>
      <b/>
      <sz val="18"/>
      <color theme="3"/>
      <name val="Cambria"/>
      <family val="2"/>
    </font>
    <font>
      <b/>
      <sz val="10"/>
      <color theme="1"/>
      <name val="Arial "/>
      <family val="2"/>
    </font>
    <font>
      <sz val="10"/>
      <color rgb="FFFF0000"/>
      <name val="Arial "/>
      <family val="2"/>
    </font>
    <font>
      <sz val="8.5"/>
      <color theme="1"/>
      <name val="Arial "/>
      <family val="0"/>
    </font>
    <font>
      <sz val="8"/>
      <color theme="1"/>
      <name val="Arial "/>
      <family val="2"/>
    </font>
    <font>
      <sz val="9"/>
      <color theme="1"/>
      <name val="Arial "/>
      <family val="2"/>
    </font>
    <font>
      <sz val="9"/>
      <color rgb="FF000000"/>
      <name val="Arial"/>
      <family val="2"/>
    </font>
    <font>
      <sz val="6"/>
      <color theme="1"/>
      <name val="Arial "/>
      <family val="0"/>
    </font>
    <font>
      <sz val="10"/>
      <color theme="1"/>
      <name val="Arial"/>
      <family val="2"/>
    </font>
    <font>
      <sz val="14"/>
      <color theme="1"/>
      <name val="Arial "/>
      <family val="2"/>
    </font>
    <font>
      <u val="single"/>
      <sz val="14"/>
      <color theme="1"/>
      <name val="BinnerD"/>
      <family val="2"/>
    </font>
    <font>
      <sz val="9.5"/>
      <color theme="1"/>
      <name val="Arial"/>
      <family val="2"/>
    </font>
    <font>
      <u val="single"/>
      <sz val="10"/>
      <color theme="1"/>
      <name val="Arial "/>
      <family val="2"/>
    </font>
    <font>
      <sz val="18"/>
      <color rgb="FF7030A0"/>
      <name val="Bodoni MT Black"/>
      <family val="1"/>
    </font>
    <font>
      <b/>
      <sz val="8.5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u val="single"/>
      <sz val="18"/>
      <color theme="10"/>
      <name val="Arial 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4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2" fillId="0" borderId="0" xfId="0" applyFont="1" applyBorder="1" applyAlignment="1">
      <alignment vertical="top"/>
    </xf>
    <xf numFmtId="0" fontId="7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indent="2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5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76" fillId="0" borderId="0" xfId="0" applyFont="1" applyBorder="1" applyAlignment="1">
      <alignment/>
    </xf>
    <xf numFmtId="0" fontId="16" fillId="0" borderId="0" xfId="0" applyFont="1" applyBorder="1" applyAlignment="1">
      <alignment/>
    </xf>
    <xf numFmtId="1" fontId="3" fillId="0" borderId="10" xfId="42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left" vertical="center"/>
    </xf>
    <xf numFmtId="0" fontId="75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74" fontId="2" fillId="34" borderId="10" xfId="15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1" fontId="11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1" fontId="13" fillId="34" borderId="10" xfId="0" applyNumberFormat="1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80" fillId="0" borderId="0" xfId="0" applyFont="1" applyAlignment="1">
      <alignment/>
    </xf>
    <xf numFmtId="0" fontId="81" fillId="35" borderId="12" xfId="0" applyFont="1" applyFill="1" applyBorder="1" applyAlignment="1">
      <alignment/>
    </xf>
    <xf numFmtId="0" fontId="19" fillId="33" borderId="10" xfId="0" applyFont="1" applyFill="1" applyBorder="1" applyAlignment="1">
      <alignment horizontal="center" textRotation="90"/>
    </xf>
    <xf numFmtId="174" fontId="19" fillId="33" borderId="10" xfId="0" applyNumberFormat="1" applyFont="1" applyFill="1" applyBorder="1" applyAlignment="1">
      <alignment horizontal="center" textRotation="90"/>
    </xf>
    <xf numFmtId="0" fontId="15" fillId="0" borderId="0" xfId="0" applyFont="1" applyBorder="1" applyAlignment="1">
      <alignment horizontal="left" indent="10"/>
    </xf>
    <xf numFmtId="0" fontId="82" fillId="10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textRotation="90"/>
    </xf>
    <xf numFmtId="0" fontId="8" fillId="33" borderId="14" xfId="0" applyFont="1" applyFill="1" applyBorder="1" applyAlignment="1">
      <alignment horizontal="center" textRotation="90"/>
    </xf>
    <xf numFmtId="0" fontId="8" fillId="33" borderId="15" xfId="0" applyFont="1" applyFill="1" applyBorder="1" applyAlignment="1">
      <alignment horizontal="center" textRotation="90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2" fillId="34" borderId="10" xfId="15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84" fillId="0" borderId="0" xfId="0" applyFont="1" applyBorder="1" applyAlignment="1">
      <alignment/>
    </xf>
    <xf numFmtId="0" fontId="85" fillId="36" borderId="12" xfId="53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2</xdr:row>
      <xdr:rowOff>19050</xdr:rowOff>
    </xdr:from>
    <xdr:to>
      <xdr:col>1</xdr:col>
      <xdr:colOff>628650</xdr:colOff>
      <xdr:row>5</xdr:row>
      <xdr:rowOff>95250</xdr:rowOff>
    </xdr:to>
    <xdr:pic>
      <xdr:nvPicPr>
        <xdr:cNvPr id="1" name="Picture 3" descr="C:\Program Files\Microsoft Office\MEDIA\CAGCAT10\j018329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4290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104775</xdr:rowOff>
    </xdr:from>
    <xdr:to>
      <xdr:col>4</xdr:col>
      <xdr:colOff>447675</xdr:colOff>
      <xdr:row>10</xdr:row>
      <xdr:rowOff>19050</xdr:rowOff>
    </xdr:to>
    <xdr:sp>
      <xdr:nvSpPr>
        <xdr:cNvPr id="2" name="Snip Same Side Corner Rectangle 4"/>
        <xdr:cNvSpPr>
          <a:spLocks/>
        </xdr:cNvSpPr>
      </xdr:nvSpPr>
      <xdr:spPr>
        <a:xfrm>
          <a:off x="238125" y="104775"/>
          <a:ext cx="4371975" cy="2171700"/>
        </a:xfrm>
        <a:custGeom>
          <a:pathLst>
            <a:path h="2168769" w="3839308">
              <a:moveTo>
                <a:pt x="0" y="0"/>
              </a:moveTo>
              <a:lnTo>
                <a:pt x="3839308" y="0"/>
              </a:lnTo>
              <a:lnTo>
                <a:pt x="3839308" y="0"/>
              </a:lnTo>
              <a:lnTo>
                <a:pt x="3839308" y="2168769"/>
              </a:lnTo>
              <a:lnTo>
                <a:pt x="3839308" y="2168769"/>
              </a:lnTo>
              <a:lnTo>
                <a:pt x="0" y="2168769"/>
              </a:lnTo>
              <a:lnTo>
                <a:pt x="0" y="2168769"/>
              </a:lnTo>
              <a:lnTo>
                <a:pt x="0" y="0"/>
              </a:lnTo>
              <a:close/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"/>
              <a:ea typeface="Arial "/>
              <a:cs typeface="Arial 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352425</xdr:colOff>
      <xdr:row>0</xdr:row>
      <xdr:rowOff>57150</xdr:rowOff>
    </xdr:from>
    <xdr:to>
      <xdr:col>27</xdr:col>
      <xdr:colOff>447675</xdr:colOff>
      <xdr:row>2</xdr:row>
      <xdr:rowOff>57150</xdr:rowOff>
    </xdr:to>
    <xdr:sp>
      <xdr:nvSpPr>
        <xdr:cNvPr id="1" name="Down Arrow 2">
          <a:hlinkClick r:id="rId1"/>
        </xdr:cNvPr>
        <xdr:cNvSpPr>
          <a:spLocks/>
        </xdr:cNvSpPr>
      </xdr:nvSpPr>
      <xdr:spPr>
        <a:xfrm flipV="1">
          <a:off x="6038850" y="57150"/>
          <a:ext cx="781050" cy="342900"/>
        </a:xfrm>
        <a:prstGeom prst="downArrow">
          <a:avLst>
            <a:gd name="adj1" fmla="val 11800"/>
            <a:gd name="adj2" fmla="val -430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"/>
              <a:ea typeface="Arial "/>
              <a:cs typeface="Arial 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561975</xdr:colOff>
      <xdr:row>21</xdr:row>
      <xdr:rowOff>0</xdr:rowOff>
    </xdr:from>
    <xdr:ext cx="209550" cy="266700"/>
    <xdr:sp fLocksText="0">
      <xdr:nvSpPr>
        <xdr:cNvPr id="1" name="TextBox 13"/>
        <xdr:cNvSpPr txBox="1">
          <a:spLocks noChangeArrowheads="1"/>
        </xdr:cNvSpPr>
      </xdr:nvSpPr>
      <xdr:spPr>
        <a:xfrm>
          <a:off x="7562850" y="3886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"/>
              <a:ea typeface="Arial "/>
              <a:cs typeface="Arial "/>
            </a:rPr>
            <a:t/>
          </a:r>
        </a:p>
      </xdr:txBody>
    </xdr:sp>
    <xdr:clientData/>
  </xdr:oneCellAnchor>
  <xdr:oneCellAnchor>
    <xdr:from>
      <xdr:col>6</xdr:col>
      <xdr:colOff>561975</xdr:colOff>
      <xdr:row>21</xdr:row>
      <xdr:rowOff>0</xdr:rowOff>
    </xdr:from>
    <xdr:ext cx="209550" cy="266700"/>
    <xdr:sp fLocksText="0">
      <xdr:nvSpPr>
        <xdr:cNvPr id="2" name="TextBox 14"/>
        <xdr:cNvSpPr txBox="1">
          <a:spLocks noChangeArrowheads="1"/>
        </xdr:cNvSpPr>
      </xdr:nvSpPr>
      <xdr:spPr>
        <a:xfrm>
          <a:off x="7562850" y="3886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"/>
              <a:ea typeface="Arial "/>
              <a:cs typeface="Arial "/>
            </a:rPr>
            <a:t/>
          </a:r>
        </a:p>
      </xdr:txBody>
    </xdr:sp>
    <xdr:clientData/>
  </xdr:oneCellAnchor>
  <xdr:oneCellAnchor>
    <xdr:from>
      <xdr:col>6</xdr:col>
      <xdr:colOff>561975</xdr:colOff>
      <xdr:row>21</xdr:row>
      <xdr:rowOff>0</xdr:rowOff>
    </xdr:from>
    <xdr:ext cx="209550" cy="266700"/>
    <xdr:sp fLocksText="0">
      <xdr:nvSpPr>
        <xdr:cNvPr id="3" name="TextBox 15"/>
        <xdr:cNvSpPr txBox="1">
          <a:spLocks noChangeArrowheads="1"/>
        </xdr:cNvSpPr>
      </xdr:nvSpPr>
      <xdr:spPr>
        <a:xfrm>
          <a:off x="7562850" y="3886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"/>
              <a:ea typeface="Arial "/>
              <a:cs typeface="Arial "/>
            </a:rPr>
            <a:t/>
          </a:r>
        </a:p>
      </xdr:txBody>
    </xdr:sp>
    <xdr:clientData/>
  </xdr:oneCellAnchor>
  <xdr:oneCellAnchor>
    <xdr:from>
      <xdr:col>6</xdr:col>
      <xdr:colOff>561975</xdr:colOff>
      <xdr:row>21</xdr:row>
      <xdr:rowOff>0</xdr:rowOff>
    </xdr:from>
    <xdr:ext cx="209550" cy="266700"/>
    <xdr:sp fLocksText="0">
      <xdr:nvSpPr>
        <xdr:cNvPr id="4" name="TextBox 17"/>
        <xdr:cNvSpPr txBox="1">
          <a:spLocks noChangeArrowheads="1"/>
        </xdr:cNvSpPr>
      </xdr:nvSpPr>
      <xdr:spPr>
        <a:xfrm>
          <a:off x="7562850" y="3886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"/>
              <a:ea typeface="Arial "/>
              <a:cs typeface="Arial "/>
            </a:rPr>
            <a:t/>
          </a:r>
        </a:p>
      </xdr:txBody>
    </xdr:sp>
    <xdr:clientData/>
  </xdr:oneCellAnchor>
  <xdr:twoCellAnchor>
    <xdr:from>
      <xdr:col>6</xdr:col>
      <xdr:colOff>838200</xdr:colOff>
      <xdr:row>0</xdr:row>
      <xdr:rowOff>57150</xdr:rowOff>
    </xdr:from>
    <xdr:to>
      <xdr:col>8</xdr:col>
      <xdr:colOff>47625</xdr:colOff>
      <xdr:row>2</xdr:row>
      <xdr:rowOff>19050</xdr:rowOff>
    </xdr:to>
    <xdr:sp>
      <xdr:nvSpPr>
        <xdr:cNvPr id="5" name="Down Arrow 12">
          <a:hlinkClick r:id="rId1"/>
        </xdr:cNvPr>
        <xdr:cNvSpPr>
          <a:spLocks/>
        </xdr:cNvSpPr>
      </xdr:nvSpPr>
      <xdr:spPr>
        <a:xfrm flipV="1">
          <a:off x="7839075" y="57150"/>
          <a:ext cx="1238250" cy="428625"/>
        </a:xfrm>
        <a:prstGeom prst="downArrow">
          <a:avLst>
            <a:gd name="adj1" fmla="val 20773"/>
            <a:gd name="adj2" fmla="val -376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"/>
              <a:ea typeface="Arial "/>
              <a:cs typeface="Arial 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66675</xdr:rowOff>
    </xdr:from>
    <xdr:to>
      <xdr:col>6</xdr:col>
      <xdr:colOff>600075</xdr:colOff>
      <xdr:row>3</xdr:row>
      <xdr:rowOff>57150</xdr:rowOff>
    </xdr:to>
    <xdr:sp>
      <xdr:nvSpPr>
        <xdr:cNvPr id="1" name="Down Arrow 1">
          <a:hlinkClick r:id="rId1"/>
        </xdr:cNvPr>
        <xdr:cNvSpPr>
          <a:spLocks/>
        </xdr:cNvSpPr>
      </xdr:nvSpPr>
      <xdr:spPr>
        <a:xfrm flipV="1">
          <a:off x="3581400" y="66675"/>
          <a:ext cx="1133475" cy="47625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"/>
              <a:ea typeface="Arial "/>
              <a:cs typeface="Arial 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9"/>
  <sheetViews>
    <sheetView showGridLines="0" tabSelected="1" zoomScale="130" zoomScaleNormal="130" zoomScalePageLayoutView="0" workbookViewId="0" topLeftCell="A1">
      <selection activeCell="F6" sqref="F6"/>
    </sheetView>
  </sheetViews>
  <sheetFormatPr defaultColWidth="9.00390625" defaultRowHeight="12.75"/>
  <cols>
    <col min="1" max="1" width="9.125" style="8" customWidth="1"/>
    <col min="3" max="3" width="5.875" style="0" customWidth="1"/>
    <col min="4" max="4" width="30.625" style="0" customWidth="1"/>
  </cols>
  <sheetData>
    <row r="3" spans="3:4" ht="18">
      <c r="C3" s="52" t="s">
        <v>58</v>
      </c>
      <c r="D3" s="59"/>
    </row>
    <row r="4" spans="3:4" ht="18">
      <c r="C4" s="52" t="s">
        <v>43</v>
      </c>
      <c r="D4" s="59"/>
    </row>
    <row r="5" spans="3:4" ht="18">
      <c r="C5" s="52" t="s">
        <v>47</v>
      </c>
      <c r="D5" s="59"/>
    </row>
    <row r="6" ht="13.5" thickBot="1"/>
    <row r="7" spans="3:5" ht="24" thickBot="1">
      <c r="C7" s="81">
        <v>1</v>
      </c>
      <c r="D7" s="60" t="s">
        <v>44</v>
      </c>
      <c r="E7" s="48"/>
    </row>
    <row r="8" spans="3:5" ht="24" thickBot="1">
      <c r="C8" s="81">
        <v>2</v>
      </c>
      <c r="D8" s="60" t="s">
        <v>45</v>
      </c>
      <c r="E8" s="48"/>
    </row>
    <row r="9" spans="3:5" ht="24" thickBot="1">
      <c r="C9" s="81">
        <v>3</v>
      </c>
      <c r="D9" s="60" t="s">
        <v>46</v>
      </c>
      <c r="E9" s="48"/>
    </row>
  </sheetData>
  <sheetProtection/>
  <hyperlinks>
    <hyperlink ref="C7" location="data!A1" display="data!A1"/>
    <hyperlink ref="C8" location="rapot!A1" display="rapot!A1"/>
    <hyperlink ref="C9" location="grafik!A1" display="grafik!A1"/>
  </hyperlink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="140" zoomScaleNormal="140" zoomScaleSheetLayoutView="85" workbookViewId="0" topLeftCell="A1">
      <selection activeCell="A1" sqref="A1:N1"/>
    </sheetView>
  </sheetViews>
  <sheetFormatPr defaultColWidth="9.00390625" defaultRowHeight="12.75"/>
  <cols>
    <col min="1" max="1" width="4.00390625" style="12" bestFit="1" customWidth="1"/>
    <col min="2" max="2" width="28.875" style="12" customWidth="1"/>
    <col min="3" max="3" width="4.125" style="12" customWidth="1"/>
    <col min="4" max="4" width="3.625" style="13" bestFit="1" customWidth="1"/>
    <col min="5" max="5" width="2.75390625" style="13" bestFit="1" customWidth="1"/>
    <col min="6" max="6" width="3.625" style="13" bestFit="1" customWidth="1"/>
    <col min="7" max="11" width="2.75390625" style="13" bestFit="1" customWidth="1"/>
    <col min="12" max="14" width="4.625" style="13" customWidth="1"/>
    <col min="15" max="15" width="16.625" style="27" hidden="1" customWidth="1"/>
    <col min="16" max="16" width="14.625" style="27" hidden="1" customWidth="1"/>
    <col min="17" max="17" width="4.875" style="25" hidden="1" customWidth="1"/>
    <col min="18" max="25" width="3.00390625" style="0" hidden="1" customWidth="1"/>
    <col min="26" max="26" width="2.00390625" style="0" hidden="1" customWidth="1"/>
  </cols>
  <sheetData>
    <row r="1" spans="1:17" s="8" customFormat="1" ht="13.5" customHeight="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27"/>
      <c r="P1" s="27"/>
      <c r="Q1" s="25"/>
    </row>
    <row r="2" spans="1:17" s="8" customFormat="1" ht="13.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7"/>
      <c r="P2" s="27"/>
      <c r="Q2" s="25"/>
    </row>
    <row r="3" spans="1:17" s="8" customFormat="1" ht="13.5" customHeight="1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7"/>
      <c r="P3" s="27"/>
      <c r="Q3" s="25"/>
    </row>
    <row r="4" spans="1:17" s="8" customFormat="1" ht="12.75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7"/>
      <c r="P4" s="27"/>
      <c r="Q4" s="25"/>
    </row>
    <row r="5" spans="1:17" s="43" customFormat="1" ht="12.75">
      <c r="A5" s="68" t="s">
        <v>7</v>
      </c>
      <c r="B5" s="68" t="s">
        <v>0</v>
      </c>
      <c r="C5" s="65" t="s">
        <v>3</v>
      </c>
      <c r="D5" s="72" t="s">
        <v>10</v>
      </c>
      <c r="E5" s="73"/>
      <c r="F5" s="73"/>
      <c r="G5" s="73"/>
      <c r="H5" s="73"/>
      <c r="I5" s="73"/>
      <c r="J5" s="73"/>
      <c r="K5" s="74"/>
      <c r="L5" s="65" t="s">
        <v>2</v>
      </c>
      <c r="M5" s="65" t="s">
        <v>42</v>
      </c>
      <c r="N5" s="65" t="s">
        <v>57</v>
      </c>
      <c r="O5" s="41"/>
      <c r="P5" s="41"/>
      <c r="Q5" s="42"/>
    </row>
    <row r="6" spans="1:17" s="43" customFormat="1" ht="35.25" customHeight="1">
      <c r="A6" s="69"/>
      <c r="B6" s="69"/>
      <c r="C6" s="66"/>
      <c r="D6" s="61" t="s">
        <v>12</v>
      </c>
      <c r="E6" s="62" t="s">
        <v>11</v>
      </c>
      <c r="F6" s="61" t="s">
        <v>13</v>
      </c>
      <c r="G6" s="61" t="s">
        <v>4</v>
      </c>
      <c r="H6" s="61" t="s">
        <v>5</v>
      </c>
      <c r="I6" s="61" t="s">
        <v>14</v>
      </c>
      <c r="J6" s="61" t="s">
        <v>15</v>
      </c>
      <c r="K6" s="61" t="s">
        <v>16</v>
      </c>
      <c r="L6" s="66"/>
      <c r="M6" s="66"/>
      <c r="N6" s="66"/>
      <c r="O6" s="41"/>
      <c r="P6" s="41"/>
      <c r="Q6" s="42"/>
    </row>
    <row r="7" spans="1:17" s="43" customFormat="1" ht="12.75">
      <c r="A7" s="70"/>
      <c r="B7" s="70"/>
      <c r="C7" s="67"/>
      <c r="D7" s="51">
        <v>76</v>
      </c>
      <c r="E7" s="51">
        <v>75</v>
      </c>
      <c r="F7" s="51">
        <v>75</v>
      </c>
      <c r="G7" s="51">
        <v>75</v>
      </c>
      <c r="H7" s="51">
        <v>72</v>
      </c>
      <c r="I7" s="51">
        <v>80</v>
      </c>
      <c r="J7" s="51">
        <v>71</v>
      </c>
      <c r="K7" s="51">
        <v>75</v>
      </c>
      <c r="L7" s="67"/>
      <c r="M7" s="67"/>
      <c r="N7" s="67"/>
      <c r="O7" s="41"/>
      <c r="P7" s="41"/>
      <c r="Q7" s="42"/>
    </row>
    <row r="8" spans="1:17" s="8" customFormat="1" ht="12.75">
      <c r="A8" s="46">
        <v>1</v>
      </c>
      <c r="B8" s="47">
        <v>2</v>
      </c>
      <c r="C8" s="46">
        <v>3</v>
      </c>
      <c r="D8" s="47">
        <v>4</v>
      </c>
      <c r="E8" s="46">
        <v>5</v>
      </c>
      <c r="F8" s="47">
        <v>6</v>
      </c>
      <c r="G8" s="46">
        <v>7</v>
      </c>
      <c r="H8" s="47">
        <v>8</v>
      </c>
      <c r="I8" s="46">
        <v>9</v>
      </c>
      <c r="J8" s="47">
        <v>10</v>
      </c>
      <c r="K8" s="46">
        <v>11</v>
      </c>
      <c r="L8" s="47">
        <v>12</v>
      </c>
      <c r="M8" s="46">
        <v>13</v>
      </c>
      <c r="N8" s="47">
        <v>14</v>
      </c>
      <c r="O8" s="26"/>
      <c r="P8" s="26"/>
      <c r="Q8" s="25"/>
    </row>
    <row r="9" spans="1:27" ht="15" customHeight="1">
      <c r="A9" s="9">
        <v>1</v>
      </c>
      <c r="B9" s="10" t="s">
        <v>17</v>
      </c>
      <c r="C9" s="9" t="s">
        <v>6</v>
      </c>
      <c r="D9" s="11">
        <v>90</v>
      </c>
      <c r="E9" s="49">
        <v>77.5</v>
      </c>
      <c r="F9" s="50">
        <v>100</v>
      </c>
      <c r="G9" s="50">
        <v>92.5</v>
      </c>
      <c r="H9" s="11">
        <v>96.66999816894531</v>
      </c>
      <c r="I9" s="11">
        <v>90</v>
      </c>
      <c r="J9" s="11">
        <v>93.33000183105469</v>
      </c>
      <c r="K9" s="11">
        <v>80</v>
      </c>
      <c r="L9" s="11">
        <f>SUM(D9:K9)</f>
        <v>720</v>
      </c>
      <c r="M9" s="11">
        <f>AVERAGE(D9:K9)</f>
        <v>90</v>
      </c>
      <c r="N9" s="11">
        <f>RANK(L9,$L$9:$L$13,0)</f>
        <v>1</v>
      </c>
      <c r="O9" s="28" t="s">
        <v>33</v>
      </c>
      <c r="P9" s="29" t="s">
        <v>34</v>
      </c>
      <c r="R9" t="str">
        <f aca="true" t="shared" si="0" ref="R9:Y13">IF(D9&lt;D$7,"TL","L")</f>
        <v>L</v>
      </c>
      <c r="S9" s="8" t="str">
        <f t="shared" si="0"/>
        <v>L</v>
      </c>
      <c r="T9" s="8" t="str">
        <f t="shared" si="0"/>
        <v>L</v>
      </c>
      <c r="U9" s="8" t="str">
        <f t="shared" si="0"/>
        <v>L</v>
      </c>
      <c r="V9" s="8" t="str">
        <f t="shared" si="0"/>
        <v>L</v>
      </c>
      <c r="W9" s="8" t="str">
        <f t="shared" si="0"/>
        <v>L</v>
      </c>
      <c r="X9" s="8" t="str">
        <f t="shared" si="0"/>
        <v>L</v>
      </c>
      <c r="Y9" s="8" t="str">
        <f t="shared" si="0"/>
        <v>L</v>
      </c>
      <c r="Z9" s="8" t="e">
        <f>IF(#REF!&lt;#REF!,"TL","L")</f>
        <v>#REF!</v>
      </c>
      <c r="AA9" s="8"/>
    </row>
    <row r="10" spans="1:26" ht="15" customHeight="1">
      <c r="A10" s="9">
        <v>2</v>
      </c>
      <c r="B10" s="10" t="s">
        <v>18</v>
      </c>
      <c r="C10" s="9" t="s">
        <v>6</v>
      </c>
      <c r="D10" s="11">
        <v>82.5</v>
      </c>
      <c r="E10" s="49">
        <v>57.5</v>
      </c>
      <c r="F10" s="50">
        <v>82.5</v>
      </c>
      <c r="G10" s="50">
        <v>80</v>
      </c>
      <c r="H10" s="11">
        <v>56.66999816894531</v>
      </c>
      <c r="I10" s="11">
        <v>82.5</v>
      </c>
      <c r="J10" s="11">
        <v>76.66999816894531</v>
      </c>
      <c r="K10" s="11">
        <v>55</v>
      </c>
      <c r="L10" s="11">
        <f>SUM(D10:K10)</f>
        <v>573.3399963378906</v>
      </c>
      <c r="M10" s="11">
        <f>AVERAGE(D10:K10)</f>
        <v>71.66749954223633</v>
      </c>
      <c r="N10" s="11">
        <f>RANK(L10,$L$9:$L$13,0)</f>
        <v>4</v>
      </c>
      <c r="O10" s="28" t="s">
        <v>33</v>
      </c>
      <c r="P10" s="29" t="s">
        <v>34</v>
      </c>
      <c r="R10" s="8" t="str">
        <f t="shared" si="0"/>
        <v>L</v>
      </c>
      <c r="S10" s="8" t="str">
        <f t="shared" si="0"/>
        <v>TL</v>
      </c>
      <c r="T10" s="8" t="str">
        <f t="shared" si="0"/>
        <v>L</v>
      </c>
      <c r="U10" s="8" t="str">
        <f t="shared" si="0"/>
        <v>L</v>
      </c>
      <c r="V10" s="8" t="str">
        <f t="shared" si="0"/>
        <v>TL</v>
      </c>
      <c r="W10" s="8" t="str">
        <f t="shared" si="0"/>
        <v>L</v>
      </c>
      <c r="X10" s="8" t="str">
        <f t="shared" si="0"/>
        <v>L</v>
      </c>
      <c r="Y10" s="8" t="str">
        <f t="shared" si="0"/>
        <v>TL</v>
      </c>
      <c r="Z10" s="8" t="e">
        <f>IF(#REF!&lt;#REF!,"TL","L")</f>
        <v>#REF!</v>
      </c>
    </row>
    <row r="11" spans="1:26" ht="15" customHeight="1">
      <c r="A11" s="9">
        <v>3</v>
      </c>
      <c r="B11" s="10" t="s">
        <v>19</v>
      </c>
      <c r="C11" s="9" t="s">
        <v>6</v>
      </c>
      <c r="D11" s="11">
        <v>100</v>
      </c>
      <c r="E11" s="49">
        <v>57.5</v>
      </c>
      <c r="F11" s="50">
        <v>82.5</v>
      </c>
      <c r="G11" s="50">
        <v>65</v>
      </c>
      <c r="H11" s="11">
        <v>70</v>
      </c>
      <c r="I11" s="11">
        <v>92.5</v>
      </c>
      <c r="J11" s="11">
        <v>76.66999816894531</v>
      </c>
      <c r="K11" s="11">
        <v>65</v>
      </c>
      <c r="L11" s="11">
        <f>SUM(D11:K11)</f>
        <v>609.1699981689453</v>
      </c>
      <c r="M11" s="11">
        <f>AVERAGE(D11:K11)</f>
        <v>76.14624977111816</v>
      </c>
      <c r="N11" s="11">
        <f>RANK(L11,$L$9:$L$13,0)</f>
        <v>2</v>
      </c>
      <c r="O11" s="28" t="s">
        <v>33</v>
      </c>
      <c r="P11" s="29" t="s">
        <v>34</v>
      </c>
      <c r="R11" s="8" t="str">
        <f t="shared" si="0"/>
        <v>L</v>
      </c>
      <c r="S11" s="8" t="str">
        <f t="shared" si="0"/>
        <v>TL</v>
      </c>
      <c r="T11" s="8" t="str">
        <f t="shared" si="0"/>
        <v>L</v>
      </c>
      <c r="U11" s="8" t="str">
        <f t="shared" si="0"/>
        <v>TL</v>
      </c>
      <c r="V11" s="8" t="str">
        <f t="shared" si="0"/>
        <v>TL</v>
      </c>
      <c r="W11" s="8" t="str">
        <f t="shared" si="0"/>
        <v>L</v>
      </c>
      <c r="X11" s="8" t="str">
        <f t="shared" si="0"/>
        <v>L</v>
      </c>
      <c r="Y11" s="8" t="str">
        <f t="shared" si="0"/>
        <v>TL</v>
      </c>
      <c r="Z11" s="8" t="e">
        <f>IF(#REF!&lt;#REF!,"TL","L")</f>
        <v>#REF!</v>
      </c>
    </row>
    <row r="12" spans="1:26" ht="15" customHeight="1">
      <c r="A12" s="9">
        <v>4</v>
      </c>
      <c r="B12" s="10" t="s">
        <v>20</v>
      </c>
      <c r="C12" s="9" t="s">
        <v>6</v>
      </c>
      <c r="D12" s="11">
        <v>80</v>
      </c>
      <c r="E12" s="49">
        <v>65</v>
      </c>
      <c r="F12" s="50">
        <v>72.5</v>
      </c>
      <c r="G12" s="50">
        <v>70</v>
      </c>
      <c r="H12" s="11">
        <v>70</v>
      </c>
      <c r="I12" s="11">
        <v>85</v>
      </c>
      <c r="J12" s="11">
        <v>60</v>
      </c>
      <c r="K12" s="11">
        <v>65</v>
      </c>
      <c r="L12" s="11">
        <f>SUM(D12:K12)</f>
        <v>567.5</v>
      </c>
      <c r="M12" s="11">
        <f>AVERAGE(D12:K12)</f>
        <v>70.9375</v>
      </c>
      <c r="N12" s="11">
        <f>RANK(L12,$L$9:$L$13,0)</f>
        <v>5</v>
      </c>
      <c r="O12" s="28" t="s">
        <v>33</v>
      </c>
      <c r="P12" s="29" t="s">
        <v>34</v>
      </c>
      <c r="R12" s="8" t="str">
        <f t="shared" si="0"/>
        <v>L</v>
      </c>
      <c r="S12" s="8" t="str">
        <f t="shared" si="0"/>
        <v>TL</v>
      </c>
      <c r="T12" s="8" t="str">
        <f t="shared" si="0"/>
        <v>TL</v>
      </c>
      <c r="U12" s="8" t="str">
        <f t="shared" si="0"/>
        <v>TL</v>
      </c>
      <c r="V12" s="8" t="str">
        <f t="shared" si="0"/>
        <v>TL</v>
      </c>
      <c r="W12" s="8" t="str">
        <f t="shared" si="0"/>
        <v>L</v>
      </c>
      <c r="X12" s="8" t="str">
        <f t="shared" si="0"/>
        <v>TL</v>
      </c>
      <c r="Y12" s="8" t="str">
        <f t="shared" si="0"/>
        <v>TL</v>
      </c>
      <c r="Z12" s="8" t="e">
        <f>IF(#REF!&lt;#REF!,"TL","L")</f>
        <v>#REF!</v>
      </c>
    </row>
    <row r="13" spans="1:26" ht="15" customHeight="1">
      <c r="A13" s="9">
        <v>5</v>
      </c>
      <c r="B13" s="10" t="s">
        <v>21</v>
      </c>
      <c r="C13" s="9" t="s">
        <v>22</v>
      </c>
      <c r="D13" s="11">
        <v>100</v>
      </c>
      <c r="E13" s="49">
        <v>65</v>
      </c>
      <c r="F13" s="50">
        <v>70</v>
      </c>
      <c r="G13" s="50">
        <v>80</v>
      </c>
      <c r="H13" s="11">
        <v>60</v>
      </c>
      <c r="I13" s="11">
        <v>77.5</v>
      </c>
      <c r="J13" s="11">
        <v>70</v>
      </c>
      <c r="K13" s="11">
        <v>67.5</v>
      </c>
      <c r="L13" s="11">
        <f>SUM(D13:K13)</f>
        <v>590</v>
      </c>
      <c r="M13" s="11">
        <f>AVERAGE(D13:K13)</f>
        <v>73.75</v>
      </c>
      <c r="N13" s="11">
        <f>RANK(L13,$L$9:$L$13,0)</f>
        <v>3</v>
      </c>
      <c r="O13" s="28" t="s">
        <v>33</v>
      </c>
      <c r="P13" s="29" t="s">
        <v>34</v>
      </c>
      <c r="R13" s="8" t="str">
        <f t="shared" si="0"/>
        <v>L</v>
      </c>
      <c r="S13" s="8" t="str">
        <f t="shared" si="0"/>
        <v>TL</v>
      </c>
      <c r="T13" s="8" t="str">
        <f t="shared" si="0"/>
        <v>TL</v>
      </c>
      <c r="U13" s="8" t="str">
        <f t="shared" si="0"/>
        <v>L</v>
      </c>
      <c r="V13" s="8" t="str">
        <f t="shared" si="0"/>
        <v>TL</v>
      </c>
      <c r="W13" s="8" t="str">
        <f t="shared" si="0"/>
        <v>TL</v>
      </c>
      <c r="X13" s="8" t="str">
        <f t="shared" si="0"/>
        <v>TL</v>
      </c>
      <c r="Y13" s="8" t="str">
        <f t="shared" si="0"/>
        <v>TL</v>
      </c>
      <c r="Z13" s="8" t="e">
        <f>IF(#REF!&lt;#REF!,"TL","L")</f>
        <v>#REF!</v>
      </c>
    </row>
    <row r="14" spans="1:14" ht="15" customHeight="1" hidden="1">
      <c r="A14" s="71" t="s">
        <v>35</v>
      </c>
      <c r="B14" s="71"/>
      <c r="C14" s="71"/>
      <c r="D14" s="53">
        <f aca="true" t="shared" si="1" ref="D14:M14">AVERAGE(D9:D13)</f>
        <v>90.5</v>
      </c>
      <c r="E14" s="53">
        <f t="shared" si="1"/>
        <v>64.5</v>
      </c>
      <c r="F14" s="53">
        <f t="shared" si="1"/>
        <v>81.5</v>
      </c>
      <c r="G14" s="53">
        <f t="shared" si="1"/>
        <v>77.5</v>
      </c>
      <c r="H14" s="53">
        <f t="shared" si="1"/>
        <v>70.66799926757812</v>
      </c>
      <c r="I14" s="53">
        <f t="shared" si="1"/>
        <v>85.5</v>
      </c>
      <c r="J14" s="53">
        <f t="shared" si="1"/>
        <v>75.33399963378906</v>
      </c>
      <c r="K14" s="53">
        <f t="shared" si="1"/>
        <v>66.5</v>
      </c>
      <c r="L14" s="53">
        <f t="shared" si="1"/>
        <v>612.0019989013672</v>
      </c>
      <c r="M14" s="53">
        <f t="shared" si="1"/>
        <v>76.5002498626709</v>
      </c>
      <c r="N14" s="11" t="e">
        <f>RANK(L14,$L$9:$L$13,0)</f>
        <v>#N/A</v>
      </c>
    </row>
    <row r="15" spans="1:14" ht="15" customHeight="1" hidden="1">
      <c r="A15" s="71" t="s">
        <v>36</v>
      </c>
      <c r="B15" s="71"/>
      <c r="C15" s="71"/>
      <c r="D15" s="53">
        <f aca="true" t="shared" si="2" ref="D15:M15">MAX(D9:D13)</f>
        <v>100</v>
      </c>
      <c r="E15" s="53">
        <f t="shared" si="2"/>
        <v>77.5</v>
      </c>
      <c r="F15" s="53">
        <f t="shared" si="2"/>
        <v>100</v>
      </c>
      <c r="G15" s="53">
        <f t="shared" si="2"/>
        <v>92.5</v>
      </c>
      <c r="H15" s="53">
        <f t="shared" si="2"/>
        <v>96.66999816894531</v>
      </c>
      <c r="I15" s="53">
        <f t="shared" si="2"/>
        <v>92.5</v>
      </c>
      <c r="J15" s="53">
        <f t="shared" si="2"/>
        <v>93.33000183105469</v>
      </c>
      <c r="K15" s="53">
        <f t="shared" si="2"/>
        <v>80</v>
      </c>
      <c r="L15" s="53">
        <f t="shared" si="2"/>
        <v>720</v>
      </c>
      <c r="M15" s="53">
        <f t="shared" si="2"/>
        <v>90</v>
      </c>
      <c r="N15" s="11">
        <f>RANK(L15,$L$9:$L$13,0)</f>
        <v>1</v>
      </c>
    </row>
    <row r="16" spans="1:14" ht="15" customHeight="1" hidden="1">
      <c r="A16" s="71" t="s">
        <v>37</v>
      </c>
      <c r="B16" s="71"/>
      <c r="C16" s="71"/>
      <c r="D16" s="53">
        <f aca="true" t="shared" si="3" ref="D16:M16">MIN(D9:D13)</f>
        <v>80</v>
      </c>
      <c r="E16" s="53">
        <f t="shared" si="3"/>
        <v>57.5</v>
      </c>
      <c r="F16" s="53">
        <f t="shared" si="3"/>
        <v>70</v>
      </c>
      <c r="G16" s="53">
        <f t="shared" si="3"/>
        <v>65</v>
      </c>
      <c r="H16" s="53">
        <f t="shared" si="3"/>
        <v>56.66999816894531</v>
      </c>
      <c r="I16" s="53">
        <f t="shared" si="3"/>
        <v>77.5</v>
      </c>
      <c r="J16" s="53">
        <f t="shared" si="3"/>
        <v>60</v>
      </c>
      <c r="K16" s="53">
        <f t="shared" si="3"/>
        <v>55</v>
      </c>
      <c r="L16" s="53">
        <f t="shared" si="3"/>
        <v>567.5</v>
      </c>
      <c r="M16" s="53">
        <f t="shared" si="3"/>
        <v>70.9375</v>
      </c>
      <c r="N16" s="11">
        <f>RANK(L16,$L$9:$L$13,0)</f>
        <v>5</v>
      </c>
    </row>
    <row r="17" spans="1:14" ht="15" customHeight="1" hidden="1">
      <c r="A17" s="64" t="s">
        <v>38</v>
      </c>
      <c r="B17" s="64"/>
      <c r="C17" s="64"/>
      <c r="D17" s="54">
        <f aca="true" t="shared" si="4" ref="D17:K17">COUNTIF(R9:R13,"L")</f>
        <v>5</v>
      </c>
      <c r="E17" s="54">
        <f t="shared" si="4"/>
        <v>1</v>
      </c>
      <c r="F17" s="54">
        <f t="shared" si="4"/>
        <v>3</v>
      </c>
      <c r="G17" s="54">
        <f t="shared" si="4"/>
        <v>3</v>
      </c>
      <c r="H17" s="54">
        <f t="shared" si="4"/>
        <v>1</v>
      </c>
      <c r="I17" s="54">
        <f t="shared" si="4"/>
        <v>4</v>
      </c>
      <c r="J17" s="54">
        <f t="shared" si="4"/>
        <v>3</v>
      </c>
      <c r="K17" s="54">
        <f t="shared" si="4"/>
        <v>1</v>
      </c>
      <c r="L17" s="54"/>
      <c r="M17" s="54"/>
      <c r="N17" s="11" t="e">
        <f>RANK(L17,$L$9:$L$13,0)</f>
        <v>#N/A</v>
      </c>
    </row>
    <row r="18" spans="1:14" ht="15" customHeight="1" hidden="1">
      <c r="A18" s="64" t="s">
        <v>39</v>
      </c>
      <c r="B18" s="64"/>
      <c r="C18" s="64"/>
      <c r="D18" s="54">
        <f aca="true" t="shared" si="5" ref="D18:K18">COUNTIF(R9:R13,"TL")</f>
        <v>0</v>
      </c>
      <c r="E18" s="54">
        <f t="shared" si="5"/>
        <v>4</v>
      </c>
      <c r="F18" s="54">
        <f t="shared" si="5"/>
        <v>2</v>
      </c>
      <c r="G18" s="54">
        <f t="shared" si="5"/>
        <v>2</v>
      </c>
      <c r="H18" s="54">
        <f t="shared" si="5"/>
        <v>4</v>
      </c>
      <c r="I18" s="54">
        <f t="shared" si="5"/>
        <v>1</v>
      </c>
      <c r="J18" s="54">
        <f t="shared" si="5"/>
        <v>2</v>
      </c>
      <c r="K18" s="54">
        <f t="shared" si="5"/>
        <v>4</v>
      </c>
      <c r="L18" s="54"/>
      <c r="M18" s="54"/>
      <c r="N18" s="11" t="e">
        <f>RANK(L18,$L$9:$L$13,0)</f>
        <v>#N/A</v>
      </c>
    </row>
    <row r="21" spans="2:13" ht="12.75">
      <c r="B21" s="32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2:13" ht="12.75">
      <c r="B22" s="32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2:13" ht="12.75">
      <c r="B23" s="32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2:13" ht="12.75">
      <c r="B24" s="32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2:13" ht="12.75">
      <c r="B25" s="32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2:13" ht="12.75">
      <c r="B26" s="32"/>
      <c r="C26" s="32"/>
      <c r="D26" s="33"/>
      <c r="E26" s="33"/>
      <c r="F26" s="33"/>
      <c r="G26" s="33"/>
      <c r="H26" s="33"/>
      <c r="I26" s="33"/>
      <c r="J26" s="33"/>
      <c r="K26" s="34"/>
      <c r="L26" s="33"/>
      <c r="M26" s="33"/>
    </row>
    <row r="27" spans="2:13" ht="12.75">
      <c r="B27" s="32"/>
      <c r="C27" s="32"/>
      <c r="D27" s="33"/>
      <c r="E27" s="33"/>
      <c r="F27" s="33"/>
      <c r="G27" s="33"/>
      <c r="H27" s="33"/>
      <c r="I27" s="33"/>
      <c r="J27" s="33"/>
      <c r="K27" s="34"/>
      <c r="L27" s="33"/>
      <c r="M27" s="33"/>
    </row>
    <row r="28" spans="2:13" ht="12.75">
      <c r="B28" s="32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</row>
  </sheetData>
  <sheetProtection/>
  <mergeCells count="15">
    <mergeCell ref="A16:C16"/>
    <mergeCell ref="A1:N1"/>
    <mergeCell ref="A2:N2"/>
    <mergeCell ref="A3:N3"/>
    <mergeCell ref="A17:C17"/>
    <mergeCell ref="A18:C18"/>
    <mergeCell ref="L5:L7"/>
    <mergeCell ref="M5:M7"/>
    <mergeCell ref="N5:N7"/>
    <mergeCell ref="A5:A7"/>
    <mergeCell ref="B5:B7"/>
    <mergeCell ref="C5:C7"/>
    <mergeCell ref="A14:C14"/>
    <mergeCell ref="D5:K5"/>
    <mergeCell ref="A15:C15"/>
  </mergeCells>
  <printOptions horizontalCentered="1"/>
  <pageMargins left="1.1023622047244095" right="0.3937007874015748" top="0.7874015748031497" bottom="0.7874015748031497" header="0.31496062992125984" footer="3.267716535433071"/>
  <pageSetup orientation="portrait" paperSize="1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="110" zoomScaleNormal="110" workbookViewId="0" topLeftCell="A1">
      <selection activeCell="A1" sqref="A1:E1"/>
    </sheetView>
  </sheetViews>
  <sheetFormatPr defaultColWidth="9.00390625" defaultRowHeight="12.75"/>
  <cols>
    <col min="1" max="1" width="6.00390625" style="0" customWidth="1"/>
    <col min="2" max="2" width="25.25390625" style="0" customWidth="1"/>
    <col min="3" max="3" width="11.625" style="0" customWidth="1"/>
    <col min="4" max="4" width="12.25390625" style="0" customWidth="1"/>
    <col min="5" max="5" width="33.125" style="0" customWidth="1"/>
    <col min="6" max="6" width="3.625" style="0" customWidth="1"/>
    <col min="7" max="7" width="17.625" style="0" bestFit="1" customWidth="1"/>
    <col min="10" max="10" width="11.25390625" style="0" customWidth="1"/>
  </cols>
  <sheetData>
    <row r="1" spans="1:10" ht="21.75" customHeight="1">
      <c r="A1" s="79" t="s">
        <v>40</v>
      </c>
      <c r="B1" s="80"/>
      <c r="C1" s="80"/>
      <c r="D1" s="80"/>
      <c r="E1" s="80"/>
      <c r="F1" s="57">
        <v>2</v>
      </c>
      <c r="H1" s="1"/>
      <c r="I1" s="1"/>
      <c r="J1" s="1"/>
    </row>
    <row r="2" spans="1:10" ht="15">
      <c r="A2" s="76" t="s">
        <v>23</v>
      </c>
      <c r="B2" s="77"/>
      <c r="C2" s="77"/>
      <c r="D2" s="77"/>
      <c r="E2" s="77"/>
      <c r="F2" s="1"/>
      <c r="G2" s="1"/>
      <c r="H2" s="1"/>
      <c r="I2" s="1"/>
      <c r="J2" s="1"/>
    </row>
    <row r="3" spans="1:10" ht="15">
      <c r="A3" s="76" t="s">
        <v>49</v>
      </c>
      <c r="B3" s="77"/>
      <c r="C3" s="77"/>
      <c r="D3" s="77"/>
      <c r="E3" s="77"/>
      <c r="F3" s="1"/>
      <c r="G3" s="1"/>
      <c r="H3" s="1"/>
      <c r="I3" s="1"/>
      <c r="J3" s="1"/>
    </row>
    <row r="4" spans="1:10" ht="6.75" customHeight="1">
      <c r="A4" s="37"/>
      <c r="B4" s="37"/>
      <c r="C4" s="37"/>
      <c r="D4" s="37"/>
      <c r="E4" s="37"/>
      <c r="F4" s="1"/>
      <c r="G4" s="1"/>
      <c r="H4" s="1"/>
      <c r="I4" s="1"/>
      <c r="J4" s="1"/>
    </row>
    <row r="5" spans="1:10" ht="12.75">
      <c r="A5" s="35" t="str">
        <f>"NAMA : "&amp;VLOOKUP(F1,SISWA,2,TRUE)</f>
        <v>NAMA : AIZZI SYAHNEZA ARI</v>
      </c>
      <c r="C5" s="35"/>
      <c r="D5" s="36"/>
      <c r="E5" s="63" t="str">
        <f>"KELAS : "&amp;VLOOKUP(F1,SISWA,3,TRUE)</f>
        <v>KELAS : 7A</v>
      </c>
      <c r="F5" s="1"/>
      <c r="G5" s="1"/>
      <c r="H5" s="1"/>
      <c r="I5" s="1"/>
      <c r="J5" s="1"/>
    </row>
    <row r="6" spans="1:10" ht="2.25" customHeight="1">
      <c r="A6" s="2"/>
      <c r="B6" s="2"/>
      <c r="C6" s="2"/>
      <c r="D6" s="2"/>
      <c r="E6" s="2"/>
      <c r="F6" s="1"/>
      <c r="G6" s="1"/>
      <c r="H6" s="1"/>
      <c r="I6" s="1"/>
      <c r="J6" s="1"/>
    </row>
    <row r="7" spans="1:10" ht="24" customHeight="1">
      <c r="A7" s="44" t="s">
        <v>7</v>
      </c>
      <c r="B7" s="44" t="s">
        <v>10</v>
      </c>
      <c r="C7" s="44" t="s">
        <v>8</v>
      </c>
      <c r="D7" s="44" t="s">
        <v>24</v>
      </c>
      <c r="E7" s="44" t="s">
        <v>25</v>
      </c>
      <c r="F7" s="1"/>
      <c r="G7" s="1"/>
      <c r="H7" s="1"/>
      <c r="I7" s="1"/>
      <c r="J7" s="1"/>
    </row>
    <row r="8" spans="1:10" s="31" customFormat="1" ht="15.75" customHeight="1">
      <c r="A8" s="39">
        <v>1</v>
      </c>
      <c r="B8" s="24" t="s">
        <v>28</v>
      </c>
      <c r="C8" s="39">
        <v>76</v>
      </c>
      <c r="D8" s="39">
        <f>VLOOKUP(F1,SISWA,4,TRUE)</f>
        <v>82.5</v>
      </c>
      <c r="E8" s="40" t="str">
        <f>IF(D8=C8,"TUNTAS",IF(D8&gt;C8,"TERLAMPAUI","BELUM TUNTAS"))</f>
        <v>TERLAMPAUI</v>
      </c>
      <c r="F8" s="30"/>
      <c r="G8" s="30"/>
      <c r="H8" s="30"/>
      <c r="I8" s="30"/>
      <c r="J8" s="30"/>
    </row>
    <row r="9" spans="1:10" s="31" customFormat="1" ht="15.75" customHeight="1">
      <c r="A9" s="39">
        <v>2</v>
      </c>
      <c r="B9" s="24" t="s">
        <v>11</v>
      </c>
      <c r="C9" s="39">
        <v>75</v>
      </c>
      <c r="D9" s="39">
        <f>VLOOKUP(F1,SISWA,5,TRUE)</f>
        <v>57.5</v>
      </c>
      <c r="E9" s="40" t="str">
        <f aca="true" t="shared" si="0" ref="E9:E15">IF(D9=C9,"TUNTAS",IF(D9&gt;C9,"TERLAMPAUI","BELUM TUNTAS"))</f>
        <v>BELUM TUNTAS</v>
      </c>
      <c r="F9" s="30"/>
      <c r="G9" s="30"/>
      <c r="H9" s="30"/>
      <c r="I9" s="30"/>
      <c r="J9" s="30"/>
    </row>
    <row r="10" spans="1:10" s="31" customFormat="1" ht="15.75" customHeight="1">
      <c r="A10" s="39">
        <v>3</v>
      </c>
      <c r="B10" s="24" t="s">
        <v>9</v>
      </c>
      <c r="C10" s="39">
        <v>75</v>
      </c>
      <c r="D10" s="39">
        <f>VLOOKUP(F1,SISWA,6,TRUE)</f>
        <v>82.5</v>
      </c>
      <c r="E10" s="40" t="str">
        <f t="shared" si="0"/>
        <v>TERLAMPAUI</v>
      </c>
      <c r="F10" s="30"/>
      <c r="G10" s="30"/>
      <c r="H10" s="30"/>
      <c r="I10" s="30"/>
      <c r="J10" s="30"/>
    </row>
    <row r="11" spans="1:10" s="31" customFormat="1" ht="15.75" customHeight="1">
      <c r="A11" s="39">
        <v>4</v>
      </c>
      <c r="B11" s="24" t="s">
        <v>4</v>
      </c>
      <c r="C11" s="39">
        <v>75</v>
      </c>
      <c r="D11" s="39">
        <f>VLOOKUP(F1,SISWA,7,TRUE)</f>
        <v>80</v>
      </c>
      <c r="E11" s="40" t="str">
        <f t="shared" si="0"/>
        <v>TERLAMPAUI</v>
      </c>
      <c r="F11" s="30"/>
      <c r="G11" s="30"/>
      <c r="H11" s="30"/>
      <c r="I11" s="30"/>
      <c r="J11" s="30"/>
    </row>
    <row r="12" spans="1:10" s="31" customFormat="1" ht="15.75" customHeight="1">
      <c r="A12" s="39">
        <v>5</v>
      </c>
      <c r="B12" s="24" t="s">
        <v>5</v>
      </c>
      <c r="C12" s="39">
        <v>72</v>
      </c>
      <c r="D12" s="39">
        <f>VLOOKUP(F1,SISWA,8,TRUE)</f>
        <v>56.66999816894531</v>
      </c>
      <c r="E12" s="40" t="str">
        <f t="shared" si="0"/>
        <v>BELUM TUNTAS</v>
      </c>
      <c r="F12" s="30"/>
      <c r="G12" s="30"/>
      <c r="H12" s="30"/>
      <c r="I12" s="30"/>
      <c r="J12" s="30"/>
    </row>
    <row r="13" spans="1:10" s="31" customFormat="1" ht="15.75" customHeight="1">
      <c r="A13" s="39">
        <v>6</v>
      </c>
      <c r="B13" s="24" t="s">
        <v>29</v>
      </c>
      <c r="C13" s="39">
        <v>80</v>
      </c>
      <c r="D13" s="39">
        <f>VLOOKUP(F1,SISWA,9,TRUE)</f>
        <v>82.5</v>
      </c>
      <c r="E13" s="40" t="str">
        <f t="shared" si="0"/>
        <v>TERLAMPAUI</v>
      </c>
      <c r="F13" s="30"/>
      <c r="G13" s="30"/>
      <c r="H13" s="30"/>
      <c r="I13" s="30"/>
      <c r="J13" s="30"/>
    </row>
    <row r="14" spans="1:10" s="31" customFormat="1" ht="15.75" customHeight="1">
      <c r="A14" s="39">
        <v>7</v>
      </c>
      <c r="B14" s="24" t="s">
        <v>30</v>
      </c>
      <c r="C14" s="39">
        <v>71</v>
      </c>
      <c r="D14" s="39">
        <f>VLOOKUP(F1,SISWA,10,TRUE)</f>
        <v>76.66999816894531</v>
      </c>
      <c r="E14" s="40" t="str">
        <f t="shared" si="0"/>
        <v>TERLAMPAUI</v>
      </c>
      <c r="F14" s="30"/>
      <c r="G14" s="30"/>
      <c r="H14" s="30"/>
      <c r="I14" s="30"/>
      <c r="J14" s="30"/>
    </row>
    <row r="15" spans="1:10" s="31" customFormat="1" ht="15.75" customHeight="1">
      <c r="A15" s="39">
        <v>8</v>
      </c>
      <c r="B15" s="24" t="s">
        <v>31</v>
      </c>
      <c r="C15" s="39">
        <v>75</v>
      </c>
      <c r="D15" s="39">
        <f>VLOOKUP(F1,SISWA,11,TRUE)</f>
        <v>55</v>
      </c>
      <c r="E15" s="40" t="str">
        <f t="shared" si="0"/>
        <v>BELUM TUNTAS</v>
      </c>
      <c r="F15" s="30"/>
      <c r="G15" s="30"/>
      <c r="H15" s="30"/>
      <c r="I15" s="30"/>
      <c r="J15" s="30"/>
    </row>
    <row r="16" spans="1:10" s="31" customFormat="1" ht="15.75">
      <c r="A16" s="78" t="s">
        <v>26</v>
      </c>
      <c r="B16" s="78"/>
      <c r="C16" s="78"/>
      <c r="D16" s="78"/>
      <c r="E16" s="45">
        <f>SUM(D8:D15)</f>
        <v>573.3399963378906</v>
      </c>
      <c r="F16" s="30"/>
      <c r="G16" s="30"/>
      <c r="H16" s="30"/>
      <c r="I16" s="30"/>
      <c r="J16" s="30"/>
    </row>
    <row r="17" spans="1:10" s="31" customFormat="1" ht="15.75">
      <c r="A17" s="78" t="s">
        <v>27</v>
      </c>
      <c r="B17" s="78"/>
      <c r="C17" s="78"/>
      <c r="D17" s="78"/>
      <c r="E17" s="45">
        <f>AVERAGE(D8:D15)</f>
        <v>71.66749954223633</v>
      </c>
      <c r="F17" s="30"/>
      <c r="G17" s="30"/>
      <c r="H17" s="30"/>
      <c r="I17" s="30"/>
      <c r="J17" s="30"/>
    </row>
    <row r="18" spans="1:10" ht="6.75" customHeight="1">
      <c r="A18" s="19"/>
      <c r="B18" s="4"/>
      <c r="C18" s="4"/>
      <c r="D18" s="4"/>
      <c r="E18" s="20"/>
      <c r="F18" s="1"/>
      <c r="G18" s="1"/>
      <c r="H18" s="1"/>
      <c r="I18" s="1"/>
      <c r="J18" s="1"/>
    </row>
    <row r="19" spans="1:12" ht="12" customHeight="1">
      <c r="A19" s="38"/>
      <c r="B19" s="5" t="s">
        <v>52</v>
      </c>
      <c r="C19" s="5"/>
      <c r="D19" s="5"/>
      <c r="E19" s="55" t="s">
        <v>56</v>
      </c>
      <c r="F19" s="1"/>
      <c r="G19" s="21"/>
      <c r="H19" s="1"/>
      <c r="I19" s="16"/>
      <c r="J19" s="16"/>
      <c r="K19" s="15"/>
      <c r="L19" s="15"/>
    </row>
    <row r="20" spans="1:12" ht="12" customHeight="1">
      <c r="A20" s="38"/>
      <c r="B20" s="5" t="s">
        <v>53</v>
      </c>
      <c r="C20" s="5"/>
      <c r="D20" s="5"/>
      <c r="E20" s="56" t="s">
        <v>32</v>
      </c>
      <c r="F20" s="1"/>
      <c r="G20" s="1"/>
      <c r="H20" s="1"/>
      <c r="I20" s="17"/>
      <c r="J20" s="17"/>
      <c r="K20" s="8"/>
      <c r="L20" s="8"/>
    </row>
    <row r="21" spans="1:12" ht="20.25" customHeight="1">
      <c r="A21" s="38"/>
      <c r="B21" s="5"/>
      <c r="C21" s="5"/>
      <c r="D21" s="5"/>
      <c r="E21" s="55"/>
      <c r="F21" s="1"/>
      <c r="G21" s="1"/>
      <c r="H21" s="1"/>
      <c r="I21" s="14"/>
      <c r="J21" s="22"/>
      <c r="K21" s="8"/>
      <c r="L21" s="8"/>
    </row>
    <row r="22" spans="1:12" ht="12" customHeight="1">
      <c r="A22" s="38"/>
      <c r="B22" s="5" t="s">
        <v>54</v>
      </c>
      <c r="C22" s="5"/>
      <c r="D22" s="5"/>
      <c r="E22" s="55" t="s">
        <v>50</v>
      </c>
      <c r="F22" s="1"/>
      <c r="G22" s="1"/>
      <c r="H22" s="1"/>
      <c r="I22" s="18"/>
      <c r="J22" s="18"/>
      <c r="K22" s="8"/>
      <c r="L22" s="8"/>
    </row>
    <row r="23" spans="1:10" ht="12" customHeight="1">
      <c r="A23" s="38"/>
      <c r="B23" s="58" t="s">
        <v>55</v>
      </c>
      <c r="C23" s="5"/>
      <c r="D23" s="5"/>
      <c r="E23" s="55" t="s">
        <v>51</v>
      </c>
      <c r="F23" s="1"/>
      <c r="G23" s="1"/>
      <c r="H23" s="1"/>
      <c r="I23" s="1"/>
      <c r="J23" s="1"/>
    </row>
    <row r="24" spans="1:10" ht="12.75">
      <c r="A24" s="22"/>
      <c r="B24" s="6"/>
      <c r="C24" s="6"/>
      <c r="D24" s="6"/>
      <c r="E24" s="23"/>
      <c r="F24" s="1"/>
      <c r="G24" s="1"/>
      <c r="H24" s="1"/>
      <c r="I24" s="1"/>
      <c r="J24" s="1"/>
    </row>
    <row r="25" spans="1:10" ht="12.75">
      <c r="A25" s="5"/>
      <c r="B25" s="5"/>
      <c r="C25" s="5"/>
      <c r="D25" s="5"/>
      <c r="E25" s="23"/>
      <c r="F25" s="1"/>
      <c r="G25" s="1"/>
      <c r="H25" s="1"/>
      <c r="I25" s="1"/>
      <c r="J25" s="1"/>
    </row>
    <row r="26" spans="1:10" ht="12.75">
      <c r="A26" s="7"/>
      <c r="B26" s="7"/>
      <c r="C26" s="7"/>
      <c r="D26" s="7"/>
      <c r="E26" s="7"/>
      <c r="F26" s="1"/>
      <c r="G26" s="1"/>
      <c r="H26" s="1"/>
      <c r="I26" s="1"/>
      <c r="J26" s="1"/>
    </row>
    <row r="27" spans="1:10" ht="12.75">
      <c r="A27" s="37"/>
      <c r="B27" s="7"/>
      <c r="C27" s="7"/>
      <c r="D27" s="7"/>
      <c r="E27" s="7"/>
      <c r="F27" s="1"/>
      <c r="G27" s="1"/>
      <c r="H27" s="1"/>
      <c r="I27" s="1"/>
      <c r="J27" s="1"/>
    </row>
    <row r="28" spans="1:10" ht="12.75">
      <c r="A28" s="7"/>
      <c r="B28" s="7"/>
      <c r="C28" s="7"/>
      <c r="D28" s="7"/>
      <c r="E28" s="7"/>
      <c r="F28" s="1"/>
      <c r="G28" s="1"/>
      <c r="H28" s="1"/>
      <c r="I28" s="1"/>
      <c r="J28" s="1"/>
    </row>
    <row r="29" spans="1:10" ht="12.75">
      <c r="A29" s="7"/>
      <c r="B29" s="7"/>
      <c r="C29" s="7"/>
      <c r="D29" s="7"/>
      <c r="E29" s="3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5">
    <mergeCell ref="A3:E3"/>
    <mergeCell ref="A16:D16"/>
    <mergeCell ref="A17:D17"/>
    <mergeCell ref="A1:E1"/>
    <mergeCell ref="A2:E2"/>
  </mergeCells>
  <conditionalFormatting sqref="E8:E15">
    <cfRule type="cellIs" priority="1" dxfId="1" operator="equal" stopIfTrue="1">
      <formula>"BELUM TUNTAS"</formula>
    </cfRule>
  </conditionalFormatting>
  <printOptions horizontalCentered="1"/>
  <pageMargins left="0.5905511811023623" right="0.5905511811023623" top="0.3937007874015748" bottom="0.3937007874015748" header="0.1968503937007874" footer="0.1968503937007874"/>
  <pageSetup horizontalDpi="300" verticalDpi="300" orientation="portrait" paperSize="1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30" zoomScaleNormal="13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Siti_Dyanti</dc:creator>
  <cp:keywords/>
  <dc:description/>
  <cp:lastModifiedBy>siti_dyanti</cp:lastModifiedBy>
  <cp:lastPrinted>2016-09-21T13:42:38Z</cp:lastPrinted>
  <dcterms:created xsi:type="dcterms:W3CDTF">2011-10-25T01:27:49Z</dcterms:created>
  <dcterms:modified xsi:type="dcterms:W3CDTF">2016-09-27T15:44:37Z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